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filterPrivacy="1" defaultThemeVersion="124226"/>
  <xr:revisionPtr revIDLastSave="0" documentId="13_ncr:1_{D0137318-4254-4B31-B602-4E8FD58BE635}" xr6:coauthVersionLast="47" xr6:coauthVersionMax="47" xr10:uidLastSave="{00000000-0000-0000-0000-000000000000}"/>
  <bookViews>
    <workbookView xWindow="-120" yWindow="-120" windowWidth="29040" windowHeight="15840" xr2:uid="{00000000-000D-0000-FFFF-FFFF00000000}"/>
  </bookViews>
  <sheets>
    <sheet name="Business details" sheetId="14" r:id="rId1"/>
  </sheets>
  <calcPr calcId="181029"/>
</workbook>
</file>

<file path=xl/calcChain.xml><?xml version="1.0" encoding="utf-8"?>
<calcChain xmlns="http://schemas.openxmlformats.org/spreadsheetml/2006/main">
  <c r="C28" i="14" l="1"/>
  <c r="C31" i="14"/>
  <c r="C33" i="14"/>
  <c r="C30" i="14"/>
  <c r="C22" i="14"/>
  <c r="C20" i="14"/>
  <c r="C19" i="14"/>
  <c r="C18" i="14"/>
  <c r="C12" i="14"/>
  <c r="C13" i="14"/>
  <c r="C17" i="14" l="1"/>
  <c r="B43" i="14"/>
  <c r="C38" i="14"/>
  <c r="C32" i="14"/>
  <c r="C37" i="14"/>
  <c r="C35" i="14"/>
  <c r="C36" i="14"/>
  <c r="C34" i="14"/>
  <c r="C15" i="14"/>
  <c r="C14" i="14"/>
  <c r="C16" i="14"/>
  <c r="C39" i="14" l="1"/>
  <c r="C21" i="14" l="1"/>
  <c r="C23" i="14" s="1"/>
</calcChain>
</file>

<file path=xl/sharedStrings.xml><?xml version="1.0" encoding="utf-8"?>
<sst xmlns="http://schemas.openxmlformats.org/spreadsheetml/2006/main" count="41" uniqueCount="39">
  <si>
    <t>Manufacturing</t>
  </si>
  <si>
    <t>Mudra Loan</t>
  </si>
  <si>
    <t>Salary &amp; Wages</t>
  </si>
  <si>
    <t>Other initial expenditure</t>
  </si>
  <si>
    <t>Purchases (Stock, Raw Material, etc)</t>
  </si>
  <si>
    <t>Electricity, Fuel &amp; Water</t>
  </si>
  <si>
    <t>Repair &amp; Maintenance</t>
  </si>
  <si>
    <t>Transportation</t>
  </si>
  <si>
    <t>Advertising &amp; Marketing</t>
  </si>
  <si>
    <t>Other expenses</t>
  </si>
  <si>
    <t>Proprietorship</t>
  </si>
  <si>
    <t>Insurance expenses</t>
  </si>
  <si>
    <t>Land</t>
  </si>
  <si>
    <t>Machinery &amp; Equipments</t>
  </si>
  <si>
    <t>Computers, Printers, Servers, etc</t>
  </si>
  <si>
    <t>Furniture, Fittings, Racks</t>
  </si>
  <si>
    <t>Electrification &amp; Backup</t>
  </si>
  <si>
    <t>Installation charge, Shipping, etc</t>
  </si>
  <si>
    <t>Vehicle for Business use</t>
  </si>
  <si>
    <t>Building, Shed, Interior Work</t>
  </si>
  <si>
    <t>Total Project Cost</t>
  </si>
  <si>
    <t>Consumables, Spares, etc</t>
  </si>
  <si>
    <t>Phone, Postage &amp; Internet</t>
  </si>
  <si>
    <t>Working Capital Required</t>
  </si>
  <si>
    <t>Estimated Monthly Expenses</t>
  </si>
  <si>
    <t>Amt in Rs</t>
  </si>
  <si>
    <t>Number of Cows / Buffalows to be purchased</t>
  </si>
  <si>
    <t>Livestock, Farm Animals</t>
  </si>
  <si>
    <t>Project Report Guide for Dairy Farm</t>
  </si>
  <si>
    <t>Just enter the number of cows &amp; buffalows you are planning to buy for dairy farm. Accordingly project investment values will be suggested. You can use these values as a guide to make your project report with our online software</t>
  </si>
  <si>
    <t>Total Monthly Expenses</t>
  </si>
  <si>
    <t>Project Investment</t>
  </si>
  <si>
    <t>Cost of Asset in Rs.</t>
  </si>
  <si>
    <t xml:space="preserve"> ---&gt;</t>
  </si>
  <si>
    <t>enter land value, if land is going to be purchased from Loan money</t>
  </si>
  <si>
    <t>Rent &amp; Lease Cost</t>
  </si>
  <si>
    <t>If Land is taken on lease then enter monthly lease / rent amount here</t>
  </si>
  <si>
    <t>Cost of Cows / Buffalows</t>
  </si>
  <si>
    <t>Business Note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</si>
</sst>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5" formatCode="_ * #,##0_ ;_ * \-#,##0_ ;_ * &quot;-&quot;??_ ;_ @_ "/>
  </numFmts>
  <fonts count="8" x14ac:knownFonts="1">
    <font>
      <sz val="11"/>
      <color theme="1"/>
      <name val="Calibri"/>
      <family val="2"/>
      <scheme val="minor"/>
    </font>
    <font>
      <sz val="11"/>
      <color theme="1"/>
      <name val="Trebuchet MS"/>
      <family val="2"/>
    </font>
    <font>
      <sz val="12"/>
      <color theme="1"/>
      <name val="Trebuchet MS"/>
      <family val="2"/>
    </font>
    <font>
      <b/>
      <sz val="11"/>
      <color theme="1"/>
      <name val="Trebuchet MS"/>
      <family val="2"/>
    </font>
    <font>
      <b/>
      <sz val="22"/>
      <color theme="1"/>
      <name val="Trebuchet MS"/>
      <family val="2"/>
    </font>
    <font>
      <b/>
      <sz val="14"/>
      <color theme="1"/>
      <name val="Trebuchet MS"/>
      <family val="2"/>
    </font>
    <font>
      <sz val="11"/>
      <color theme="1"/>
      <name val="Calibri"/>
      <family val="2"/>
      <scheme val="minor"/>
    </font>
    <font>
      <b/>
      <sz val="12"/>
      <color theme="1"/>
      <name val="Trebuchet MS"/>
      <family val="2"/>
    </font>
  </fonts>
  <fills count="4">
    <fill>
      <patternFill patternType="none"/>
    </fill>
    <fill>
      <patternFill patternType="gray125"/>
    </fill>
    <fill>
      <patternFill patternType="solid">
        <fgColor theme="9" tint="0.79998168889431442"/>
        <bgColor indexed="64"/>
      </patternFill>
    </fill>
    <fill>
      <patternFill patternType="solid">
        <fgColor rgb="FFFFFFCC"/>
        <bgColor indexed="64"/>
      </patternFill>
    </fill>
  </fills>
  <borders count="3">
    <border>
      <left/>
      <right/>
      <top/>
      <bottom/>
      <diagonal/>
    </border>
    <border>
      <left/>
      <right/>
      <top/>
      <bottom style="thin">
        <color indexed="64"/>
      </bottom>
      <diagonal/>
    </border>
    <border>
      <left/>
      <right/>
      <top style="thin">
        <color indexed="64"/>
      </top>
      <bottom style="double">
        <color indexed="64"/>
      </bottom>
      <diagonal/>
    </border>
  </borders>
  <cellStyleXfs count="2">
    <xf numFmtId="0" fontId="0" fillId="0" borderId="0"/>
    <xf numFmtId="43" fontId="6" fillId="0" borderId="0" applyFont="0" applyFill="0" applyBorder="0" applyAlignment="0" applyProtection="0"/>
  </cellStyleXfs>
  <cellXfs count="30">
    <xf numFmtId="0" fontId="0" fillId="0" borderId="0" xfId="0"/>
    <xf numFmtId="0" fontId="1" fillId="0" borderId="0" xfId="0" applyFont="1" applyProtection="1">
      <protection hidden="1"/>
    </xf>
    <xf numFmtId="0" fontId="4" fillId="2" borderId="0" xfId="0" applyFont="1" applyFill="1" applyProtection="1">
      <protection hidden="1"/>
    </xf>
    <xf numFmtId="0" fontId="1" fillId="2" borderId="0" xfId="0" applyFont="1" applyFill="1" applyProtection="1">
      <protection hidden="1"/>
    </xf>
    <xf numFmtId="0" fontId="5" fillId="0" borderId="0" xfId="0" applyFont="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2" fillId="0" borderId="0" xfId="0" applyFont="1" applyAlignment="1" applyProtection="1">
      <alignment wrapText="1"/>
      <protection hidden="1"/>
    </xf>
    <xf numFmtId="0" fontId="2" fillId="0" borderId="0" xfId="0" applyFont="1" applyProtection="1">
      <protection hidden="1"/>
    </xf>
    <xf numFmtId="0" fontId="7" fillId="2" borderId="0" xfId="0" applyFont="1" applyFill="1" applyProtection="1">
      <protection hidden="1"/>
    </xf>
    <xf numFmtId="165" fontId="2" fillId="0" borderId="0" xfId="1" applyNumberFormat="1" applyFont="1" applyProtection="1">
      <protection hidden="1"/>
    </xf>
    <xf numFmtId="165" fontId="2" fillId="0" borderId="0" xfId="1" applyNumberFormat="1" applyFont="1" applyFill="1" applyProtection="1">
      <protection hidden="1"/>
    </xf>
    <xf numFmtId="0" fontId="3" fillId="0" borderId="0" xfId="0" applyFont="1" applyAlignment="1" applyProtection="1">
      <alignment horizontal="left"/>
      <protection hidden="1"/>
    </xf>
    <xf numFmtId="0" fontId="7" fillId="0" borderId="0" xfId="0" applyFont="1" applyProtection="1">
      <protection hidden="1"/>
    </xf>
    <xf numFmtId="165" fontId="2" fillId="0" borderId="1" xfId="1" applyNumberFormat="1" applyFont="1" applyFill="1" applyBorder="1" applyProtection="1">
      <protection hidden="1"/>
    </xf>
    <xf numFmtId="165" fontId="7" fillId="0" borderId="0" xfId="1" applyNumberFormat="1" applyFont="1" applyProtection="1">
      <protection hidden="1"/>
    </xf>
    <xf numFmtId="0" fontId="2" fillId="0" borderId="0" xfId="0" applyFont="1" applyAlignment="1" applyProtection="1">
      <alignment vertical="top" wrapText="1"/>
      <protection hidden="1"/>
    </xf>
    <xf numFmtId="0" fontId="7" fillId="0" borderId="0" xfId="0" applyFont="1" applyAlignment="1" applyProtection="1">
      <alignment vertical="top" wrapText="1"/>
      <protection hidden="1"/>
    </xf>
    <xf numFmtId="165" fontId="7" fillId="0" borderId="2" xfId="1" applyNumberFormat="1" applyFont="1" applyBorder="1" applyProtection="1">
      <protection hidden="1"/>
    </xf>
    <xf numFmtId="0" fontId="1" fillId="0" borderId="0" xfId="0" applyFont="1" applyFill="1" applyProtection="1">
      <protection hidden="1"/>
    </xf>
    <xf numFmtId="0" fontId="7" fillId="0" borderId="0" xfId="0" applyFont="1" applyFill="1" applyProtection="1">
      <protection hidden="1"/>
    </xf>
    <xf numFmtId="0" fontId="2" fillId="0" borderId="0" xfId="0" applyFont="1" applyFill="1" applyProtection="1">
      <protection hidden="1"/>
    </xf>
    <xf numFmtId="165" fontId="7" fillId="0" borderId="2" xfId="1" applyNumberFormat="1" applyFont="1" applyFill="1" applyBorder="1" applyProtection="1">
      <protection hidden="1"/>
    </xf>
    <xf numFmtId="0" fontId="2" fillId="2" borderId="0" xfId="0" applyFont="1" applyFill="1" applyProtection="1">
      <protection hidden="1"/>
    </xf>
    <xf numFmtId="0" fontId="2" fillId="0" borderId="0" xfId="0" applyFont="1" applyAlignment="1" applyProtection="1">
      <alignment horizontal="left" vertical="top" wrapText="1"/>
      <protection hidden="1"/>
    </xf>
    <xf numFmtId="0" fontId="1" fillId="0" borderId="0" xfId="0" applyFont="1" applyProtection="1">
      <protection locked="0"/>
    </xf>
    <xf numFmtId="0" fontId="2" fillId="3" borderId="0" xfId="0" applyFont="1" applyFill="1" applyProtection="1">
      <protection locked="0"/>
    </xf>
    <xf numFmtId="0" fontId="2" fillId="0" borderId="0" xfId="0" applyFont="1" applyProtection="1">
      <protection locked="0"/>
    </xf>
    <xf numFmtId="9" fontId="1" fillId="0" borderId="0" xfId="0" applyNumberFormat="1" applyFont="1" applyProtection="1">
      <protection locked="0"/>
    </xf>
    <xf numFmtId="165" fontId="2" fillId="3" borderId="0" xfId="1" applyNumberFormat="1" applyFont="1" applyFill="1" applyProtection="1">
      <protection locked="0"/>
    </xf>
    <xf numFmtId="0" fontId="3" fillId="0" borderId="0" xfId="0" applyFont="1" applyAlignment="1" applyProtection="1">
      <alignment horizontal="left"/>
      <protection locked="0"/>
    </xf>
  </cellXfs>
  <cellStyles count="2">
    <cellStyle name="Comma" xfId="1" builtinId="3"/>
    <cellStyle name="Normal" xfId="0" builtinId="0"/>
  </cellStyles>
  <dxfs count="0"/>
  <tableStyles count="0" defaultTableStyle="TableStyleMedium2" defaultPivotStyle="PivotStyleMedium9"/>
  <colors>
    <mruColors>
      <color rgb="FFFFFFCC"/>
      <color rgb="FFFF33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https://fortriskconsulting.com/project-report-builder-free/" TargetMode="External"/></Relationships>
</file>

<file path=xl/drawings/drawing1.xml><?xml version="1.0" encoding="utf-8"?>
<xdr:wsDr xmlns:xdr="http://schemas.openxmlformats.org/drawingml/2006/spreadsheetDrawing" xmlns:a="http://schemas.openxmlformats.org/drawingml/2006/main">
  <xdr:twoCellAnchor>
    <xdr:from>
      <xdr:col>1</xdr:col>
      <xdr:colOff>142875</xdr:colOff>
      <xdr:row>52</xdr:row>
      <xdr:rowOff>161925</xdr:rowOff>
    </xdr:from>
    <xdr:to>
      <xdr:col>2</xdr:col>
      <xdr:colOff>914400</xdr:colOff>
      <xdr:row>55</xdr:row>
      <xdr:rowOff>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752475" y="13373100"/>
          <a:ext cx="3209925" cy="466725"/>
        </a:xfrm>
        <a:prstGeom prst="roundRect">
          <a:avLst/>
        </a:prstGeom>
        <a:solidFill>
          <a:schemeClr val="accent6">
            <a:lumMod val="20000"/>
            <a:lumOff val="80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IN" sz="1800" b="0" cap="none" spc="0">
              <a:ln w="0"/>
              <a:solidFill>
                <a:schemeClr val="tx1"/>
              </a:solidFill>
              <a:effectLst>
                <a:outerShdw blurRad="38100" dist="19050" dir="2700000" algn="tl" rotWithShape="0">
                  <a:schemeClr val="dk1">
                    <a:alpha val="40000"/>
                  </a:schemeClr>
                </a:outerShdw>
              </a:effectLst>
            </a:rPr>
            <a:t>    Make</a:t>
          </a:r>
          <a:r>
            <a:rPr lang="en-IN" sz="1800" b="0" cap="none" spc="0" baseline="0">
              <a:ln w="0"/>
              <a:solidFill>
                <a:schemeClr val="tx1"/>
              </a:solidFill>
              <a:effectLst>
                <a:outerShdw blurRad="38100" dist="19050" dir="2700000" algn="tl" rotWithShape="0">
                  <a:schemeClr val="dk1">
                    <a:alpha val="40000"/>
                  </a:schemeClr>
                </a:outerShdw>
              </a:effectLst>
            </a:rPr>
            <a:t> Project Report Online</a:t>
          </a:r>
          <a:endParaRPr lang="en-IN" sz="18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55"/>
  <sheetViews>
    <sheetView tabSelected="1" workbookViewId="0">
      <selection activeCell="C7" sqref="C7"/>
    </sheetView>
  </sheetViews>
  <sheetFormatPr defaultRowHeight="16.5" x14ac:dyDescent="0.3"/>
  <cols>
    <col min="1" max="1" width="9.140625" style="24"/>
    <col min="2" max="2" width="36.5703125" style="24" customWidth="1"/>
    <col min="3" max="3" width="21.28515625" style="24" customWidth="1"/>
    <col min="4" max="4" width="9.140625" style="24"/>
    <col min="5" max="5" width="12.5703125" style="24" bestFit="1" customWidth="1"/>
    <col min="6" max="16375" width="9.140625" style="24"/>
    <col min="16376" max="16376" width="0" style="24" hidden="1" customWidth="1"/>
    <col min="16377" max="16383" width="9.140625" style="24" hidden="1" customWidth="1"/>
    <col min="16384" max="16384" width="0" style="24" hidden="1" customWidth="1"/>
  </cols>
  <sheetData>
    <row r="1" spans="2:8 16377:16383" s="1" customFormat="1" x14ac:dyDescent="0.3"/>
    <row r="2" spans="2:8 16377:16383" s="1" customFormat="1" x14ac:dyDescent="0.3"/>
    <row r="3" spans="2:8 16377:16383" s="1" customFormat="1" ht="28.5" x14ac:dyDescent="0.45">
      <c r="B3" s="2" t="s">
        <v>28</v>
      </c>
      <c r="C3" s="3"/>
      <c r="D3" s="3"/>
      <c r="E3" s="3"/>
      <c r="F3" s="3"/>
      <c r="G3" s="3"/>
    </row>
    <row r="4" spans="2:8 16377:16383" s="1" customFormat="1" ht="87" customHeight="1" x14ac:dyDescent="0.3">
      <c r="B4" s="4" t="s">
        <v>29</v>
      </c>
      <c r="C4" s="4"/>
      <c r="D4" s="4"/>
      <c r="E4" s="4"/>
      <c r="F4" s="4"/>
      <c r="G4" s="4"/>
    </row>
    <row r="5" spans="2:8 16377:16383" s="1" customFormat="1" ht="18.75" x14ac:dyDescent="0.3">
      <c r="B5" s="5"/>
      <c r="C5" s="5"/>
      <c r="D5" s="5"/>
      <c r="E5" s="5"/>
      <c r="F5" s="5"/>
      <c r="G5" s="5"/>
    </row>
    <row r="6" spans="2:8 16377:16383" ht="36" x14ac:dyDescent="0.35">
      <c r="B6" s="6" t="s">
        <v>26</v>
      </c>
      <c r="C6" s="25">
        <v>5</v>
      </c>
      <c r="D6" s="26"/>
      <c r="E6" s="26"/>
      <c r="F6" s="26"/>
      <c r="G6" s="26"/>
      <c r="H6" s="26"/>
      <c r="XEW6" s="24">
        <v>3</v>
      </c>
      <c r="XEY6" s="24" t="s">
        <v>0</v>
      </c>
      <c r="XEZ6" s="27"/>
      <c r="XFA6" s="24" t="s">
        <v>10</v>
      </c>
      <c r="XFC6" s="24" t="s">
        <v>1</v>
      </c>
    </row>
    <row r="7" spans="2:8 16377:16383" s="1" customFormat="1" ht="18" x14ac:dyDescent="0.35">
      <c r="B7" s="7"/>
      <c r="C7" s="7"/>
      <c r="D7" s="7"/>
      <c r="E7" s="7"/>
      <c r="F7" s="7"/>
      <c r="G7" s="7"/>
      <c r="H7" s="7"/>
    </row>
    <row r="8" spans="2:8 16377:16383" s="1" customFormat="1" ht="18" x14ac:dyDescent="0.35">
      <c r="B8" s="7"/>
      <c r="C8" s="7"/>
      <c r="D8" s="7"/>
      <c r="E8" s="7"/>
      <c r="F8" s="7"/>
      <c r="G8" s="7"/>
      <c r="H8" s="7"/>
    </row>
    <row r="9" spans="2:8 16377:16383" s="1" customFormat="1" ht="18" x14ac:dyDescent="0.35">
      <c r="B9" s="8" t="s">
        <v>31</v>
      </c>
      <c r="C9" s="8" t="s">
        <v>32</v>
      </c>
      <c r="D9" s="7"/>
      <c r="E9" s="7"/>
      <c r="F9" s="7"/>
      <c r="G9" s="7"/>
      <c r="H9" s="7"/>
    </row>
    <row r="10" spans="2:8 16377:16383" s="1" customFormat="1" ht="18" x14ac:dyDescent="0.35">
      <c r="B10" s="7"/>
      <c r="C10" s="9"/>
      <c r="D10" s="7"/>
      <c r="E10" s="7"/>
      <c r="F10" s="7"/>
      <c r="G10" s="7"/>
      <c r="H10" s="7"/>
    </row>
    <row r="11" spans="2:8 16377:16383" ht="18" x14ac:dyDescent="0.35">
      <c r="B11" s="7" t="s">
        <v>12</v>
      </c>
      <c r="C11" s="28">
        <v>0</v>
      </c>
      <c r="D11" s="29" t="s">
        <v>33</v>
      </c>
      <c r="E11" s="12" t="s">
        <v>34</v>
      </c>
      <c r="F11" s="26"/>
      <c r="G11" s="26"/>
      <c r="H11" s="26"/>
    </row>
    <row r="12" spans="2:8 16377:16383" s="1" customFormat="1" ht="18" x14ac:dyDescent="0.35">
      <c r="B12" s="7" t="s">
        <v>19</v>
      </c>
      <c r="C12" s="10">
        <f>(C6*50*310)+(MIN(C6*7000,300000))</f>
        <v>112500</v>
      </c>
      <c r="D12" s="7"/>
      <c r="E12" s="9"/>
      <c r="F12" s="7"/>
      <c r="G12" s="7"/>
      <c r="H12" s="7"/>
    </row>
    <row r="13" spans="2:8 16377:16383" s="1" customFormat="1" ht="18" x14ac:dyDescent="0.35">
      <c r="B13" s="7" t="s">
        <v>13</v>
      </c>
      <c r="C13" s="10">
        <f>C6*7000</f>
        <v>35000</v>
      </c>
      <c r="D13" s="7"/>
      <c r="E13" s="7"/>
      <c r="F13" s="7"/>
      <c r="G13" s="7"/>
      <c r="H13" s="7"/>
    </row>
    <row r="14" spans="2:8 16377:16383" s="1" customFormat="1" ht="18" x14ac:dyDescent="0.35">
      <c r="B14" s="7" t="s">
        <v>14</v>
      </c>
      <c r="C14" s="10">
        <f>MAX((C6/15*30000),25000)</f>
        <v>25000</v>
      </c>
      <c r="D14" s="7"/>
      <c r="E14" s="7"/>
      <c r="F14" s="7"/>
      <c r="G14" s="7"/>
      <c r="H14" s="7"/>
    </row>
    <row r="15" spans="2:8 16377:16383" s="1" customFormat="1" ht="18" x14ac:dyDescent="0.35">
      <c r="B15" s="7" t="s">
        <v>15</v>
      </c>
      <c r="C15" s="10">
        <f>MAX(C6*5100,20000)</f>
        <v>25500</v>
      </c>
      <c r="D15" s="7"/>
      <c r="E15" s="7"/>
      <c r="F15" s="7"/>
      <c r="G15" s="7"/>
      <c r="H15" s="7"/>
    </row>
    <row r="16" spans="2:8 16377:16383" s="1" customFormat="1" ht="18" x14ac:dyDescent="0.35">
      <c r="B16" s="7" t="s">
        <v>16</v>
      </c>
      <c r="C16" s="10">
        <f>MIN(C6*2000,250000)</f>
        <v>10000</v>
      </c>
      <c r="D16" s="7"/>
      <c r="E16" s="7"/>
      <c r="F16" s="7"/>
      <c r="G16" s="7"/>
      <c r="H16" s="7"/>
    </row>
    <row r="17" spans="1:8" s="1" customFormat="1" ht="18" x14ac:dyDescent="0.35">
      <c r="B17" s="7" t="s">
        <v>17</v>
      </c>
      <c r="C17" s="10">
        <f>C6*500</f>
        <v>2500</v>
      </c>
      <c r="D17" s="7"/>
      <c r="E17" s="7"/>
      <c r="F17" s="7"/>
      <c r="G17" s="7"/>
      <c r="H17" s="7"/>
    </row>
    <row r="18" spans="1:8" s="1" customFormat="1" ht="18" x14ac:dyDescent="0.35">
      <c r="B18" s="7" t="s">
        <v>18</v>
      </c>
      <c r="C18" s="10">
        <f>MAX((C6/20*50000),10000)</f>
        <v>12500</v>
      </c>
      <c r="D18" s="7"/>
      <c r="E18" s="7"/>
      <c r="F18" s="7"/>
      <c r="G18" s="7"/>
      <c r="H18" s="7"/>
    </row>
    <row r="19" spans="1:8" s="1" customFormat="1" ht="18" x14ac:dyDescent="0.35">
      <c r="B19" s="7" t="s">
        <v>27</v>
      </c>
      <c r="C19" s="10">
        <f>C6*40000</f>
        <v>200000</v>
      </c>
      <c r="D19" s="11" t="s">
        <v>33</v>
      </c>
      <c r="E19" s="12" t="s">
        <v>37</v>
      </c>
      <c r="F19" s="7"/>
      <c r="G19" s="7"/>
      <c r="H19" s="7"/>
    </row>
    <row r="20" spans="1:8" s="1" customFormat="1" ht="18" x14ac:dyDescent="0.35">
      <c r="B20" s="7" t="s">
        <v>3</v>
      </c>
      <c r="C20" s="13">
        <f>MAX(C6*750,5000)</f>
        <v>5000</v>
      </c>
      <c r="D20" s="7"/>
      <c r="E20" s="7"/>
      <c r="F20" s="7"/>
      <c r="G20" s="7"/>
      <c r="H20" s="7"/>
    </row>
    <row r="21" spans="1:8" s="1" customFormat="1" ht="18" x14ac:dyDescent="0.35">
      <c r="B21" s="7"/>
      <c r="C21" s="14">
        <f>SUM(C11:C20)</f>
        <v>428000</v>
      </c>
      <c r="D21" s="7"/>
      <c r="E21" s="7"/>
      <c r="F21" s="7"/>
      <c r="G21" s="7"/>
      <c r="H21" s="7"/>
    </row>
    <row r="22" spans="1:8" s="1" customFormat="1" ht="18" x14ac:dyDescent="0.35">
      <c r="B22" s="15" t="s">
        <v>23</v>
      </c>
      <c r="C22" s="10">
        <f>C6*29000</f>
        <v>145000</v>
      </c>
      <c r="D22" s="7"/>
      <c r="E22" s="7"/>
      <c r="F22" s="7"/>
      <c r="G22" s="7"/>
      <c r="H22" s="7"/>
    </row>
    <row r="23" spans="1:8" s="1" customFormat="1" ht="18.75" thickBot="1" x14ac:dyDescent="0.4">
      <c r="B23" s="16" t="s">
        <v>20</v>
      </c>
      <c r="C23" s="17">
        <f>C21+C22</f>
        <v>573000</v>
      </c>
      <c r="D23" s="7"/>
      <c r="E23" s="7"/>
      <c r="F23" s="7"/>
      <c r="G23" s="7"/>
      <c r="H23" s="7"/>
    </row>
    <row r="24" spans="1:8" s="1" customFormat="1" ht="18.75" thickTop="1" x14ac:dyDescent="0.35">
      <c r="B24" s="7"/>
      <c r="C24" s="7"/>
      <c r="D24" s="7"/>
      <c r="E24" s="7"/>
      <c r="F24" s="7"/>
      <c r="G24" s="7"/>
      <c r="H24" s="7"/>
    </row>
    <row r="25" spans="1:8" s="1" customFormat="1" ht="18" x14ac:dyDescent="0.35">
      <c r="B25" s="7"/>
      <c r="C25" s="7"/>
      <c r="D25" s="7"/>
      <c r="E25" s="7"/>
      <c r="F25" s="7"/>
      <c r="G25" s="7"/>
      <c r="H25" s="7"/>
    </row>
    <row r="26" spans="1:8" s="1" customFormat="1" ht="18" x14ac:dyDescent="0.35">
      <c r="B26" s="8" t="s">
        <v>24</v>
      </c>
      <c r="C26" s="8" t="s">
        <v>25</v>
      </c>
      <c r="D26" s="7"/>
      <c r="E26" s="7"/>
      <c r="F26" s="7"/>
      <c r="G26" s="7"/>
      <c r="H26" s="7"/>
    </row>
    <row r="27" spans="1:8" s="18" customFormat="1" ht="18" x14ac:dyDescent="0.35">
      <c r="B27" s="19"/>
      <c r="C27" s="19"/>
      <c r="D27" s="20"/>
      <c r="E27" s="20"/>
      <c r="F27" s="20"/>
      <c r="G27" s="20"/>
      <c r="H27" s="20"/>
    </row>
    <row r="28" spans="1:8" s="1" customFormat="1" ht="36" x14ac:dyDescent="0.35">
      <c r="B28" s="6" t="s">
        <v>4</v>
      </c>
      <c r="C28" s="10">
        <f>C6*10100</f>
        <v>50500</v>
      </c>
      <c r="D28" s="7"/>
      <c r="E28" s="7"/>
      <c r="F28" s="7"/>
      <c r="G28" s="7"/>
      <c r="H28" s="7"/>
    </row>
    <row r="29" spans="1:8" ht="18" x14ac:dyDescent="0.35">
      <c r="A29" s="1"/>
      <c r="B29" s="7" t="s">
        <v>35</v>
      </c>
      <c r="C29" s="28">
        <v>0</v>
      </c>
      <c r="D29" s="29" t="s">
        <v>33</v>
      </c>
      <c r="E29" s="12" t="s">
        <v>36</v>
      </c>
      <c r="F29" s="26"/>
      <c r="G29" s="26"/>
      <c r="H29" s="26"/>
    </row>
    <row r="30" spans="1:8" s="1" customFormat="1" ht="18" x14ac:dyDescent="0.35">
      <c r="B30" s="7" t="s">
        <v>2</v>
      </c>
      <c r="C30" s="10">
        <f>MROUND(MAX((C6/10*10000),10000),1000)</f>
        <v>10000</v>
      </c>
      <c r="D30" s="7"/>
      <c r="E30" s="7"/>
      <c r="F30" s="7"/>
      <c r="G30" s="7"/>
      <c r="H30" s="7"/>
    </row>
    <row r="31" spans="1:8" s="1" customFormat="1" ht="18" x14ac:dyDescent="0.35">
      <c r="B31" s="7" t="s">
        <v>5</v>
      </c>
      <c r="C31" s="10">
        <f>MAX(C6*550,2500)</f>
        <v>2750</v>
      </c>
      <c r="D31" s="7"/>
      <c r="E31" s="7"/>
      <c r="F31" s="7"/>
      <c r="G31" s="7"/>
      <c r="H31" s="7"/>
    </row>
    <row r="32" spans="1:8" s="1" customFormat="1" ht="18" x14ac:dyDescent="0.35">
      <c r="B32" s="7" t="s">
        <v>6</v>
      </c>
      <c r="C32" s="10">
        <f>MAX(C6*250,1000)</f>
        <v>1250</v>
      </c>
      <c r="D32" s="7"/>
      <c r="E32" s="7"/>
      <c r="F32" s="7"/>
      <c r="G32" s="7"/>
      <c r="H32" s="7"/>
    </row>
    <row r="33" spans="2:8" s="1" customFormat="1" ht="18" x14ac:dyDescent="0.35">
      <c r="B33" s="7" t="s">
        <v>7</v>
      </c>
      <c r="C33" s="10">
        <f>MAX(C6*450,2000)</f>
        <v>2250</v>
      </c>
      <c r="D33" s="7"/>
      <c r="E33" s="7"/>
      <c r="F33" s="7"/>
      <c r="G33" s="7"/>
      <c r="H33" s="7"/>
    </row>
    <row r="34" spans="2:8" s="1" customFormat="1" ht="18" x14ac:dyDescent="0.35">
      <c r="B34" s="7" t="s">
        <v>22</v>
      </c>
      <c r="C34" s="10">
        <f>MAX((C6/10*50),200)</f>
        <v>200</v>
      </c>
      <c r="D34" s="7"/>
      <c r="E34" s="7"/>
      <c r="F34" s="7"/>
      <c r="G34" s="7"/>
      <c r="H34" s="7"/>
    </row>
    <row r="35" spans="2:8" s="1" customFormat="1" ht="18" x14ac:dyDescent="0.35">
      <c r="B35" s="7" t="s">
        <v>8</v>
      </c>
      <c r="C35" s="10">
        <f>C6*120</f>
        <v>600</v>
      </c>
      <c r="D35" s="7"/>
      <c r="E35" s="7"/>
      <c r="F35" s="7"/>
      <c r="G35" s="7"/>
      <c r="H35" s="7"/>
    </row>
    <row r="36" spans="2:8" s="1" customFormat="1" ht="18" x14ac:dyDescent="0.35">
      <c r="B36" s="7" t="s">
        <v>11</v>
      </c>
      <c r="C36" s="10">
        <f>C6*100</f>
        <v>500</v>
      </c>
      <c r="D36" s="7"/>
      <c r="E36" s="7"/>
      <c r="F36" s="7"/>
      <c r="G36" s="7"/>
      <c r="H36" s="7"/>
    </row>
    <row r="37" spans="2:8" s="1" customFormat="1" ht="18" x14ac:dyDescent="0.35">
      <c r="B37" s="7" t="s">
        <v>21</v>
      </c>
      <c r="C37" s="10">
        <f>MAX(C6*200,500)</f>
        <v>1000</v>
      </c>
      <c r="D37" s="7"/>
      <c r="E37" s="7"/>
      <c r="F37" s="7"/>
      <c r="G37" s="7"/>
      <c r="H37" s="7"/>
    </row>
    <row r="38" spans="2:8" s="1" customFormat="1" ht="18" x14ac:dyDescent="0.35">
      <c r="B38" s="7" t="s">
        <v>9</v>
      </c>
      <c r="C38" s="10">
        <f>C6*320</f>
        <v>1600</v>
      </c>
      <c r="D38" s="7"/>
      <c r="E38" s="7"/>
      <c r="F38" s="7"/>
      <c r="G38" s="7"/>
      <c r="H38" s="7"/>
    </row>
    <row r="39" spans="2:8" s="1" customFormat="1" ht="18.75" thickBot="1" x14ac:dyDescent="0.4">
      <c r="B39" s="12" t="s">
        <v>30</v>
      </c>
      <c r="C39" s="21">
        <f>SUM(C28:C38)</f>
        <v>70650</v>
      </c>
      <c r="D39" s="7"/>
      <c r="E39" s="7"/>
      <c r="F39" s="7"/>
      <c r="G39" s="7"/>
      <c r="H39" s="7"/>
    </row>
    <row r="40" spans="2:8" s="1" customFormat="1" ht="18.75" thickTop="1" x14ac:dyDescent="0.35">
      <c r="B40" s="7"/>
      <c r="C40" s="7"/>
      <c r="D40" s="7"/>
      <c r="E40" s="7"/>
      <c r="F40" s="7"/>
      <c r="G40" s="7"/>
      <c r="H40" s="7"/>
    </row>
    <row r="41" spans="2:8" s="1" customFormat="1" ht="18" x14ac:dyDescent="0.35">
      <c r="B41" s="8" t="s">
        <v>38</v>
      </c>
      <c r="C41" s="22"/>
      <c r="D41" s="7"/>
      <c r="E41" s="7"/>
      <c r="F41" s="7"/>
      <c r="G41" s="7"/>
      <c r="H41" s="7"/>
    </row>
    <row r="42" spans="2:8" s="1" customFormat="1" ht="18" x14ac:dyDescent="0.35">
      <c r="B42" s="7"/>
      <c r="C42" s="7"/>
      <c r="D42" s="7"/>
      <c r="E42" s="7"/>
      <c r="F42" s="7"/>
      <c r="G42" s="7"/>
      <c r="H42" s="7"/>
    </row>
    <row r="43" spans="2:8" s="1" customFormat="1" ht="18" customHeight="1" x14ac:dyDescent="0.35">
      <c r="B43" s="23" t="str">
        <f>"This Project Report is for a Dairy Farm with capacity of "&amp;C6&amp;" cows. The promoters have studied that there shall be adequate and timely availability of veterinary aid and breeding."&amp;" The increase in population has doubled the rate of milk consumption in India. As a result, the promoters are confident that they will be able to successfully sell the milk and related products of their dairy in the local market"</f>
        <v>This Project Report is for a Dairy Farm with capacity of 5 cows. The promoters have studied that there shall be adequate and timely availability of veterinary aid and breeding. The increase in population has doubled the rate of milk consumption in India. As a result, the promoters are confident that they will be able to successfully sell the milk and related products of their dairy in the local market</v>
      </c>
      <c r="C43" s="23"/>
      <c r="D43" s="7"/>
      <c r="E43" s="7"/>
      <c r="F43" s="7"/>
      <c r="G43" s="7"/>
      <c r="H43" s="7"/>
    </row>
    <row r="44" spans="2:8" s="1" customFormat="1" ht="18" x14ac:dyDescent="0.35">
      <c r="B44" s="23"/>
      <c r="C44" s="23"/>
      <c r="D44" s="7"/>
      <c r="E44" s="7"/>
      <c r="F44" s="7"/>
      <c r="G44" s="7"/>
      <c r="H44" s="7"/>
    </row>
    <row r="45" spans="2:8" s="1" customFormat="1" ht="16.5" customHeight="1" x14ac:dyDescent="0.3">
      <c r="B45" s="23"/>
      <c r="C45" s="23"/>
    </row>
    <row r="46" spans="2:8" s="1" customFormat="1" ht="16.5" customHeight="1" x14ac:dyDescent="0.3">
      <c r="B46" s="23"/>
      <c r="C46" s="23"/>
    </row>
    <row r="47" spans="2:8" s="1" customFormat="1" ht="16.5" customHeight="1" x14ac:dyDescent="0.3">
      <c r="B47" s="23"/>
      <c r="C47" s="23"/>
    </row>
    <row r="48" spans="2:8" s="1" customFormat="1" ht="16.5" customHeight="1" x14ac:dyDescent="0.3">
      <c r="B48" s="23"/>
      <c r="C48" s="23"/>
    </row>
    <row r="49" spans="2:3" s="1" customFormat="1" ht="16.5" customHeight="1" x14ac:dyDescent="0.3">
      <c r="B49" s="23"/>
      <c r="C49" s="23"/>
    </row>
    <row r="50" spans="2:3" s="1" customFormat="1" ht="16.5" customHeight="1" x14ac:dyDescent="0.3">
      <c r="B50" s="23"/>
      <c r="C50" s="23"/>
    </row>
    <row r="51" spans="2:3" s="1" customFormat="1" x14ac:dyDescent="0.3">
      <c r="B51" s="23"/>
      <c r="C51" s="23"/>
    </row>
    <row r="52" spans="2:3" s="1" customFormat="1" x14ac:dyDescent="0.3">
      <c r="B52" s="23"/>
      <c r="C52" s="23"/>
    </row>
    <row r="53" spans="2:3" s="1" customFormat="1" x14ac:dyDescent="0.3"/>
    <row r="54" spans="2:3" s="1" customFormat="1" x14ac:dyDescent="0.3"/>
    <row r="55" spans="2:3" s="1" customFormat="1" x14ac:dyDescent="0.3"/>
  </sheetData>
  <sheetProtection algorithmName="SHA-512" hashValue="nX/Jw6jJ1R6jxMuccd7TmO2B8DUoatd4huo/CtuFPg92dksKC2H7ax1GKFUdBQWCguBi5Mhkb+ZknwiLTbKjxA==" saltValue="EW74Jb6wpqkCSXc23jTHbQ==" spinCount="100000" sheet="1" objects="1" scenarios="1"/>
  <mergeCells count="2">
    <mergeCell ref="B4:G4"/>
    <mergeCell ref="B43:C52"/>
  </mergeCells>
  <dataValidations count="1">
    <dataValidation type="whole" operator="greaterThan" allowBlank="1" showInputMessage="1" showErrorMessage="1" sqref="C6" xr:uid="{9C178BD8-B11D-4745-982C-920CE0CCFB14}">
      <formula1>0</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Business details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2023-01-25T12:57:18Z</dcterms:modified>
</cp:coreProperties>
</file>